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학회\20년3월\한국노동연구원_이태정조혁진\"/>
    </mc:Choice>
  </mc:AlternateContent>
  <xr:revisionPtr revIDLastSave="0" documentId="8_{11F808AD-BDDF-452E-AE7F-1725F83031E9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원가계산서 (2)" sheetId="41" r:id="rId1"/>
  </sheets>
  <definedNames>
    <definedName name="_xlnm.Print_Area" localSheetId="0">'원가계산서 (2)'!$B$2:$O$37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N28" i="41" l="1"/>
  <c r="O27" i="41"/>
  <c r="N24" i="41"/>
  <c r="N22" i="41"/>
  <c r="N20" i="41"/>
  <c r="C18" i="41" s="1"/>
  <c r="O18" i="41" s="1"/>
  <c r="N17" i="41"/>
  <c r="N15" i="41"/>
  <c r="N12" i="41"/>
  <c r="C10" i="41" s="1"/>
  <c r="N8" i="41"/>
  <c r="O8" i="41" s="1"/>
  <c r="N6" i="41"/>
  <c r="C4" i="41" s="1"/>
  <c r="C13" i="41" l="1"/>
  <c r="O13" i="41" s="1"/>
  <c r="O10" i="41"/>
  <c r="O4" i="41"/>
  <c r="O6" i="41"/>
  <c r="C9" i="41" l="1"/>
  <c r="C25" i="41" s="1"/>
  <c r="O25" i="41" s="1"/>
  <c r="O9" i="41"/>
  <c r="N26" i="41" l="1"/>
  <c r="D26" i="41"/>
</calcChain>
</file>

<file path=xl/sharedStrings.xml><?xml version="1.0" encoding="utf-8"?>
<sst xmlns="http://schemas.openxmlformats.org/spreadsheetml/2006/main" count="45" uniqueCount="23">
  <si>
    <t>금  액</t>
    <phoneticPr fontId="2" type="noConversion"/>
  </si>
  <si>
    <t>×</t>
  </si>
  <si>
    <t>ㅇ 자문회의(수당)</t>
    <phoneticPr fontId="2" type="noConversion"/>
  </si>
  <si>
    <t>산       출       내       역</t>
    <phoneticPr fontId="2" type="noConversion"/>
  </si>
  <si>
    <t>구    분</t>
    <phoneticPr fontId="2" type="noConversion"/>
  </si>
  <si>
    <t>총    계</t>
    <phoneticPr fontId="2" type="noConversion"/>
  </si>
  <si>
    <t xml:space="preserve"> 1. 인건비</t>
    <phoneticPr fontId="2" type="noConversion"/>
  </si>
  <si>
    <t xml:space="preserve"> 2. 경비</t>
    <phoneticPr fontId="2" type="noConversion"/>
  </si>
  <si>
    <t xml:space="preserve"> 3. 일반관리비</t>
    <phoneticPr fontId="2" type="noConversion"/>
  </si>
  <si>
    <t>=</t>
    <phoneticPr fontId="2" type="noConversion"/>
  </si>
  <si>
    <t>구성비</t>
    <phoneticPr fontId="2" type="noConversion"/>
  </si>
  <si>
    <t>ㅇ 책임연구원</t>
    <phoneticPr fontId="2" type="noConversion"/>
  </si>
  <si>
    <t>x</t>
    <phoneticPr fontId="2" type="noConversion"/>
  </si>
  <si>
    <t>ㅇ 자문회의(경비)</t>
    <phoneticPr fontId="2" type="noConversion"/>
  </si>
  <si>
    <t xml:space="preserve"> 가) 유인물비</t>
    <phoneticPr fontId="2" type="noConversion"/>
  </si>
  <si>
    <t>ㅇ 자료 복사비</t>
    <phoneticPr fontId="2" type="noConversion"/>
  </si>
  <si>
    <t xml:space="preserve"> 다) 회의비</t>
    <phoneticPr fontId="2" type="noConversion"/>
  </si>
  <si>
    <t xml:space="preserve"> 나) 여비</t>
    <phoneticPr fontId="2" type="noConversion"/>
  </si>
  <si>
    <t xml:space="preserve"> 4. 부가가치세 </t>
    <phoneticPr fontId="2" type="noConversion"/>
  </si>
  <si>
    <t>ㅇ 시내교통비</t>
    <phoneticPr fontId="2" type="noConversion"/>
  </si>
  <si>
    <t>ㅇ 연구원</t>
    <phoneticPr fontId="2" type="noConversion"/>
  </si>
  <si>
    <t>ㅇ 연구진 간담회(경비)</t>
    <phoneticPr fontId="2" type="noConversion"/>
  </si>
  <si>
    <t>ㅇ 심층 면접조사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</si>
</sst>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1" formatCode="_-* #,##0_-;\-* #,##0_-;_-* &quot;-&quot;_-;_-@_-"/>
    <numFmt numFmtId="176" formatCode="#,##0_ "/>
    <numFmt numFmtId="177" formatCode="#,##0.0_ "/>
    <numFmt numFmtId="178" formatCode="#,###&quot;원&quot;"/>
    <numFmt numFmtId="179" formatCode="#&quot;명&quot;"/>
    <numFmt numFmtId="180" formatCode="#.0&quot;월&quot;\ "/>
    <numFmt numFmtId="181" formatCode="#&quot;회&quot;\ "/>
    <numFmt numFmtId="182" formatCode="_-* #,##0.0_-;\-* #,##0.0_-;_-* &quot;-&quot;_-;_-@_-"/>
    <numFmt numFmtId="183" formatCode="_-* #,##0.0_-;\-* #,##0.0_-;_-* &quot;-&quot;?_-;_-@_-"/>
    <numFmt numFmtId="184" formatCode="#,##0&quot;매&quot;"/>
    <numFmt numFmtId="185" formatCode="#&quot;P&quot;"/>
    <numFmt numFmtId="186" formatCode="#&quot;부&quot;"/>
    <numFmt numFmtId="187" formatCode="#\$"/>
    <numFmt numFmtId="188" formatCode="#&quot;매&quot;"/>
    <numFmt numFmtId="189" formatCode="_-* #,##0_-;\-* #,##0_-;_-* &quot;-&quot;??_-;_-@_-"/>
    <numFmt numFmtId="190" formatCode="0.00000%"/>
  </numFmts>
  <fonts count="7">
    <font>
      <sz val="12"/>
      <name val="굴림"/>
      <family val="3"/>
      <charset val="129"/>
    </font>
    <font>
      <sz val="12"/>
      <name val="굴림"/>
      <family val="3"/>
      <charset val="129"/>
    </font>
    <font>
      <sz val="8"/>
      <name val="굴림"/>
      <family val="3"/>
      <charset val="129"/>
    </font>
    <font>
      <sz val="11"/>
      <name val="굴림"/>
      <family val="3"/>
      <charset val="129"/>
    </font>
    <font>
      <sz val="10"/>
      <color indexed="8"/>
      <name val="한양중고딕,한컴돋움"/>
      <family val="3"/>
      <charset val="129"/>
    </font>
    <font>
      <b/>
      <sz val="11"/>
      <name val="굴림"/>
      <family val="3"/>
      <charset val="129"/>
    </font>
    <font>
      <sz val="11"/>
      <color theme="0"/>
      <name val="굴림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129">
    <xf numFmtId="0" fontId="0" fillId="0" borderId="0" xfId="0"/>
    <xf numFmtId="176" fontId="0" fillId="0" borderId="0" xfId="0" applyNumberFormat="1" applyAlignment="1">
      <alignment vertical="center"/>
    </xf>
    <xf numFmtId="176" fontId="0" fillId="0" borderId="0" xfId="0" applyNumberFormat="1" applyAlignment="1">
      <alignment horizontal="center"/>
    </xf>
    <xf numFmtId="176" fontId="1" fillId="0" borderId="0" xfId="0" applyNumberFormat="1" applyFont="1" applyAlignment="1">
      <alignment vertical="center"/>
    </xf>
    <xf numFmtId="176" fontId="3" fillId="2" borderId="7" xfId="0" applyNumberFormat="1" applyFont="1" applyFill="1" applyBorder="1" applyAlignment="1">
      <alignment horizontal="center" vertical="center"/>
    </xf>
    <xf numFmtId="176" fontId="3" fillId="2" borderId="7" xfId="0" applyNumberFormat="1" applyFont="1" applyFill="1" applyBorder="1" applyAlignment="1">
      <alignment vertical="center"/>
    </xf>
    <xf numFmtId="176" fontId="3" fillId="2" borderId="7" xfId="1" applyNumberFormat="1" applyFont="1" applyFill="1" applyBorder="1" applyAlignment="1">
      <alignment horizontal="center" vertical="center"/>
    </xf>
    <xf numFmtId="176" fontId="3" fillId="2" borderId="7" xfId="1" applyNumberFormat="1" applyFont="1" applyFill="1" applyBorder="1" applyAlignment="1">
      <alignment vertical="center"/>
    </xf>
    <xf numFmtId="178" fontId="3" fillId="2" borderId="8" xfId="0" applyNumberFormat="1" applyFont="1" applyFill="1" applyBorder="1" applyAlignment="1">
      <alignment vertical="center"/>
    </xf>
    <xf numFmtId="176" fontId="3" fillId="2" borderId="9" xfId="0" applyNumberFormat="1" applyFont="1" applyFill="1" applyBorder="1" applyAlignment="1">
      <alignment vertical="center"/>
    </xf>
    <xf numFmtId="176" fontId="3" fillId="2" borderId="10" xfId="0" applyNumberFormat="1" applyFont="1" applyFill="1" applyBorder="1" applyAlignment="1">
      <alignment vertical="center"/>
    </xf>
    <xf numFmtId="176" fontId="3" fillId="0" borderId="0" xfId="0" applyNumberFormat="1" applyFont="1" applyBorder="1" applyAlignment="1">
      <alignment horizontal="center" vertical="center"/>
    </xf>
    <xf numFmtId="176" fontId="3" fillId="0" borderId="0" xfId="0" applyNumberFormat="1" applyFont="1" applyBorder="1" applyAlignment="1">
      <alignment vertical="center"/>
    </xf>
    <xf numFmtId="176" fontId="3" fillId="0" borderId="0" xfId="0" applyNumberFormat="1" applyFont="1" applyBorder="1" applyAlignment="1">
      <alignment horizontal="right" vertical="center"/>
    </xf>
    <xf numFmtId="176" fontId="3" fillId="0" borderId="11" xfId="0" applyNumberFormat="1" applyFont="1" applyBorder="1" applyAlignment="1">
      <alignment vertical="center"/>
    </xf>
    <xf numFmtId="177" fontId="3" fillId="0" borderId="0" xfId="0" applyNumberFormat="1" applyFont="1" applyBorder="1" applyAlignment="1">
      <alignment horizontal="center" vertical="center"/>
    </xf>
    <xf numFmtId="177" fontId="3" fillId="0" borderId="0" xfId="0" applyNumberFormat="1" applyFont="1" applyBorder="1" applyAlignment="1">
      <alignment vertical="center"/>
    </xf>
    <xf numFmtId="181" fontId="3" fillId="0" borderId="0" xfId="3" applyNumberFormat="1" applyFont="1" applyBorder="1" applyAlignment="1">
      <alignment horizontal="center" vertical="center"/>
    </xf>
    <xf numFmtId="181" fontId="3" fillId="0" borderId="0" xfId="3" applyNumberFormat="1" applyFont="1" applyBorder="1" applyAlignment="1">
      <alignment vertical="center"/>
    </xf>
    <xf numFmtId="179" fontId="3" fillId="0" borderId="0" xfId="3" applyNumberFormat="1" applyFont="1" applyBorder="1" applyAlignment="1">
      <alignment horizontal="center" vertical="center"/>
    </xf>
    <xf numFmtId="176" fontId="3" fillId="0" borderId="0" xfId="3" applyNumberFormat="1" applyFont="1" applyBorder="1" applyAlignment="1">
      <alignment horizontal="center" vertical="center"/>
    </xf>
    <xf numFmtId="179" fontId="3" fillId="0" borderId="0" xfId="3" applyNumberFormat="1" applyFont="1" applyBorder="1" applyAlignment="1">
      <alignment horizontal="right" vertical="center"/>
    </xf>
    <xf numFmtId="178" fontId="3" fillId="0" borderId="11" xfId="0" applyNumberFormat="1" applyFont="1" applyBorder="1" applyAlignment="1">
      <alignment vertical="center"/>
    </xf>
    <xf numFmtId="176" fontId="3" fillId="0" borderId="0" xfId="3" applyNumberFormat="1" applyFont="1" applyBorder="1" applyAlignment="1">
      <alignment vertical="center"/>
    </xf>
    <xf numFmtId="180" fontId="3" fillId="0" borderId="0" xfId="3" applyNumberFormat="1" applyFont="1" applyFill="1" applyBorder="1" applyAlignment="1">
      <alignment vertical="center"/>
    </xf>
    <xf numFmtId="176" fontId="3" fillId="0" borderId="0" xfId="0" applyNumberFormat="1" applyFont="1" applyFill="1" applyBorder="1" applyAlignment="1">
      <alignment horizontal="center" vertical="center" wrapText="1"/>
    </xf>
    <xf numFmtId="176" fontId="3" fillId="0" borderId="12" xfId="0" applyNumberFormat="1" applyFont="1" applyFill="1" applyBorder="1" applyAlignment="1">
      <alignment horizontal="center" vertical="center" wrapText="1"/>
    </xf>
    <xf numFmtId="176" fontId="3" fillId="0" borderId="12" xfId="0" applyNumberFormat="1" applyFont="1" applyFill="1" applyBorder="1" applyAlignment="1">
      <alignment horizontal="center" vertical="center"/>
    </xf>
    <xf numFmtId="176" fontId="3" fillId="0" borderId="12" xfId="0" applyNumberFormat="1" applyFont="1" applyFill="1" applyBorder="1" applyAlignment="1">
      <alignment horizontal="left" vertical="center"/>
    </xf>
    <xf numFmtId="176" fontId="3" fillId="0" borderId="13" xfId="0" applyNumberFormat="1" applyFont="1" applyFill="1" applyBorder="1" applyAlignment="1">
      <alignment horizontal="left" vertical="center"/>
    </xf>
    <xf numFmtId="176" fontId="3" fillId="0" borderId="10" xfId="0" applyNumberFormat="1" applyFont="1" applyBorder="1" applyAlignment="1">
      <alignment horizontal="center" vertical="center"/>
    </xf>
    <xf numFmtId="176" fontId="5" fillId="3" borderId="14" xfId="0" applyNumberFormat="1" applyFont="1" applyFill="1" applyBorder="1" applyAlignment="1">
      <alignment horizontal="centerContinuous" vertical="center"/>
    </xf>
    <xf numFmtId="176" fontId="5" fillId="3" borderId="15" xfId="0" applyNumberFormat="1" applyFont="1" applyFill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176" fontId="3" fillId="0" borderId="10" xfId="0" applyNumberFormat="1" applyFont="1" applyBorder="1" applyAlignment="1">
      <alignment vertical="center"/>
    </xf>
    <xf numFmtId="41" fontId="0" fillId="0" borderId="0" xfId="0" applyNumberFormat="1" applyAlignment="1">
      <alignment vertical="center"/>
    </xf>
    <xf numFmtId="41" fontId="5" fillId="3" borderId="14" xfId="0" applyNumberFormat="1" applyFont="1" applyFill="1" applyBorder="1" applyAlignment="1">
      <alignment horizontal="centerContinuous" vertical="center"/>
    </xf>
    <xf numFmtId="41" fontId="3" fillId="0" borderId="19" xfId="0" applyNumberFormat="1" applyFont="1" applyFill="1" applyBorder="1" applyAlignment="1">
      <alignment vertical="center"/>
    </xf>
    <xf numFmtId="41" fontId="3" fillId="0" borderId="20" xfId="0" applyNumberFormat="1" applyFont="1" applyFill="1" applyBorder="1" applyAlignment="1">
      <alignment vertical="center"/>
    </xf>
    <xf numFmtId="41" fontId="3" fillId="0" borderId="20" xfId="3" applyNumberFormat="1" applyFont="1" applyBorder="1" applyAlignment="1">
      <alignment vertical="center"/>
    </xf>
    <xf numFmtId="41" fontId="3" fillId="2" borderId="21" xfId="0" applyNumberFormat="1" applyFont="1" applyFill="1" applyBorder="1" applyAlignment="1">
      <alignment vertical="center"/>
    </xf>
    <xf numFmtId="41" fontId="1" fillId="0" borderId="0" xfId="1" applyNumberFormat="1" applyAlignment="1">
      <alignment vertical="center"/>
    </xf>
    <xf numFmtId="41" fontId="5" fillId="3" borderId="14" xfId="0" applyNumberFormat="1" applyFont="1" applyFill="1" applyBorder="1" applyAlignment="1">
      <alignment horizontal="center" vertical="center"/>
    </xf>
    <xf numFmtId="41" fontId="3" fillId="0" borderId="5" xfId="0" applyNumberFormat="1" applyFont="1" applyBorder="1" applyAlignment="1">
      <alignment horizontal="right" vertical="center"/>
    </xf>
    <xf numFmtId="41" fontId="3" fillId="0" borderId="5" xfId="0" applyNumberFormat="1" applyFont="1" applyBorder="1" applyAlignment="1">
      <alignment vertical="center"/>
    </xf>
    <xf numFmtId="41" fontId="3" fillId="2" borderId="5" xfId="0" applyNumberFormat="1" applyFont="1" applyFill="1" applyBorder="1" applyAlignment="1">
      <alignment vertical="center"/>
    </xf>
    <xf numFmtId="41" fontId="3" fillId="2" borderId="6" xfId="0" applyNumberFormat="1" applyFont="1" applyFill="1" applyBorder="1" applyAlignment="1">
      <alignment vertical="center"/>
    </xf>
    <xf numFmtId="183" fontId="0" fillId="0" borderId="0" xfId="0" applyNumberFormat="1" applyAlignment="1">
      <alignment vertical="center"/>
    </xf>
    <xf numFmtId="183" fontId="5" fillId="3" borderId="22" xfId="0" applyNumberFormat="1" applyFont="1" applyFill="1" applyBorder="1" applyAlignment="1">
      <alignment horizontal="center" vertical="center"/>
    </xf>
    <xf numFmtId="183" fontId="1" fillId="0" borderId="0" xfId="1" applyNumberFormat="1" applyAlignment="1">
      <alignment vertical="center"/>
    </xf>
    <xf numFmtId="183" fontId="3" fillId="0" borderId="1" xfId="0" applyNumberFormat="1" applyFont="1" applyBorder="1" applyAlignment="1">
      <alignment horizontal="right" vertical="center"/>
    </xf>
    <xf numFmtId="183" fontId="3" fillId="2" borderId="3" xfId="1" applyNumberFormat="1" applyFont="1" applyFill="1" applyBorder="1" applyAlignment="1">
      <alignment horizontal="right" vertical="center"/>
    </xf>
    <xf numFmtId="183" fontId="3" fillId="2" borderId="1" xfId="1" applyNumberFormat="1" applyFont="1" applyFill="1" applyBorder="1" applyAlignment="1">
      <alignment horizontal="right" vertical="center"/>
    </xf>
    <xf numFmtId="183" fontId="3" fillId="0" borderId="1" xfId="1" applyNumberFormat="1" applyFont="1" applyFill="1" applyBorder="1" applyAlignment="1">
      <alignment horizontal="right" vertical="center"/>
    </xf>
    <xf numFmtId="183" fontId="3" fillId="2" borderId="4" xfId="1" applyNumberFormat="1" applyFont="1" applyFill="1" applyBorder="1" applyAlignment="1">
      <alignment horizontal="right" vertical="center"/>
    </xf>
    <xf numFmtId="183" fontId="3" fillId="0" borderId="2" xfId="1" applyNumberFormat="1" applyFont="1" applyFill="1" applyBorder="1" applyAlignment="1">
      <alignment vertical="center"/>
    </xf>
    <xf numFmtId="183" fontId="3" fillId="0" borderId="3" xfId="1" applyNumberFormat="1" applyFont="1" applyFill="1" applyBorder="1" applyAlignment="1">
      <alignment vertical="center"/>
    </xf>
    <xf numFmtId="182" fontId="3" fillId="2" borderId="5" xfId="0" applyNumberFormat="1" applyFont="1" applyFill="1" applyBorder="1" applyAlignment="1">
      <alignment vertical="center"/>
    </xf>
    <xf numFmtId="176" fontId="3" fillId="0" borderId="11" xfId="0" applyNumberFormat="1" applyFont="1" applyBorder="1" applyAlignment="1">
      <alignment vertical="center" wrapText="1"/>
    </xf>
    <xf numFmtId="176" fontId="3" fillId="0" borderId="0" xfId="0" applyNumberFormat="1" applyFont="1" applyBorder="1" applyAlignment="1">
      <alignment vertical="center" wrapText="1"/>
    </xf>
    <xf numFmtId="184" fontId="3" fillId="0" borderId="0" xfId="3" applyNumberFormat="1" applyFont="1" applyBorder="1" applyAlignment="1">
      <alignment horizontal="right" vertical="center"/>
    </xf>
    <xf numFmtId="184" fontId="3" fillId="0" borderId="0" xfId="3" applyNumberFormat="1" applyFont="1" applyBorder="1" applyAlignment="1">
      <alignment horizontal="center" vertical="center"/>
    </xf>
    <xf numFmtId="185" fontId="3" fillId="0" borderId="0" xfId="3" applyNumberFormat="1" applyFont="1" applyBorder="1" applyAlignment="1">
      <alignment horizontal="right" vertical="center"/>
    </xf>
    <xf numFmtId="185" fontId="3" fillId="0" borderId="0" xfId="3" applyNumberFormat="1" applyFont="1" applyBorder="1" applyAlignment="1">
      <alignment horizontal="center" vertical="center"/>
    </xf>
    <xf numFmtId="178" fontId="3" fillId="0" borderId="11" xfId="3" applyNumberFormat="1" applyFont="1" applyBorder="1" applyAlignment="1">
      <alignment vertical="center"/>
    </xf>
    <xf numFmtId="180" fontId="3" fillId="0" borderId="0" xfId="3" applyNumberFormat="1" applyFont="1" applyBorder="1" applyAlignment="1">
      <alignment vertical="center"/>
    </xf>
    <xf numFmtId="186" fontId="3" fillId="0" borderId="0" xfId="3" applyNumberFormat="1" applyFont="1" applyBorder="1" applyAlignment="1">
      <alignment horizontal="right" vertical="center"/>
    </xf>
    <xf numFmtId="186" fontId="3" fillId="0" borderId="0" xfId="3" applyNumberFormat="1" applyFont="1" applyBorder="1" applyAlignment="1">
      <alignment horizontal="center" vertical="center"/>
    </xf>
    <xf numFmtId="180" fontId="3" fillId="0" borderId="0" xfId="3" applyNumberFormat="1" applyFont="1" applyBorder="1" applyAlignment="1">
      <alignment horizontal="center" vertical="center"/>
    </xf>
    <xf numFmtId="176" fontId="3" fillId="0" borderId="10" xfId="0" applyNumberFormat="1" applyFont="1" applyFill="1" applyBorder="1" applyAlignment="1">
      <alignment vertical="center"/>
    </xf>
    <xf numFmtId="41" fontId="3" fillId="0" borderId="5" xfId="0" applyNumberFormat="1" applyFont="1" applyFill="1" applyBorder="1" applyAlignment="1">
      <alignment vertical="center"/>
    </xf>
    <xf numFmtId="178" fontId="3" fillId="0" borderId="11" xfId="0" applyNumberFormat="1" applyFont="1" applyFill="1" applyBorder="1" applyAlignment="1">
      <alignment vertical="center"/>
    </xf>
    <xf numFmtId="176" fontId="3" fillId="0" borderId="0" xfId="3" applyNumberFormat="1" applyFont="1" applyFill="1" applyBorder="1" applyAlignment="1">
      <alignment horizontal="center" vertical="center"/>
    </xf>
    <xf numFmtId="187" fontId="3" fillId="0" borderId="0" xfId="0" applyNumberFormat="1" applyFont="1" applyFill="1" applyBorder="1" applyAlignment="1">
      <alignment horizontal="center" vertical="center"/>
    </xf>
    <xf numFmtId="179" fontId="3" fillId="0" borderId="0" xfId="3" applyNumberFormat="1" applyFont="1" applyFill="1" applyBorder="1" applyAlignment="1">
      <alignment horizontal="right" vertical="center"/>
    </xf>
    <xf numFmtId="179" fontId="3" fillId="0" borderId="0" xfId="3" applyNumberFormat="1" applyFont="1" applyFill="1" applyBorder="1" applyAlignment="1">
      <alignment horizontal="center" vertical="center"/>
    </xf>
    <xf numFmtId="181" fontId="3" fillId="0" borderId="0" xfId="3" applyNumberFormat="1" applyFont="1" applyFill="1" applyBorder="1" applyAlignment="1">
      <alignment vertical="center"/>
    </xf>
    <xf numFmtId="181" fontId="3" fillId="0" borderId="0" xfId="3" applyNumberFormat="1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vertical="center"/>
    </xf>
    <xf numFmtId="176" fontId="3" fillId="0" borderId="0" xfId="0" applyNumberFormat="1" applyFont="1" applyFill="1" applyBorder="1" applyAlignment="1">
      <alignment horizontal="center" vertical="center"/>
    </xf>
    <xf numFmtId="41" fontId="3" fillId="0" borderId="20" xfId="3" applyNumberFormat="1" applyFont="1" applyFill="1" applyBorder="1" applyAlignment="1">
      <alignment vertical="center"/>
    </xf>
    <xf numFmtId="176" fontId="3" fillId="0" borderId="0" xfId="0" applyNumberFormat="1" applyFont="1" applyFill="1" applyBorder="1" applyAlignment="1">
      <alignment horizontal="right" vertical="center"/>
    </xf>
    <xf numFmtId="178" fontId="3" fillId="0" borderId="28" xfId="0" applyNumberFormat="1" applyFont="1" applyFill="1" applyBorder="1" applyAlignment="1">
      <alignment vertical="center"/>
    </xf>
    <xf numFmtId="176" fontId="3" fillId="0" borderId="29" xfId="3" applyNumberFormat="1" applyFont="1" applyFill="1" applyBorder="1" applyAlignment="1">
      <alignment horizontal="center" vertical="center"/>
    </xf>
    <xf numFmtId="187" fontId="3" fillId="0" borderId="29" xfId="0" applyNumberFormat="1" applyFont="1" applyFill="1" applyBorder="1" applyAlignment="1">
      <alignment horizontal="center" vertical="center"/>
    </xf>
    <xf numFmtId="179" fontId="3" fillId="0" borderId="29" xfId="3" applyNumberFormat="1" applyFont="1" applyFill="1" applyBorder="1" applyAlignment="1">
      <alignment horizontal="right" vertical="center"/>
    </xf>
    <xf numFmtId="179" fontId="3" fillId="0" borderId="29" xfId="3" applyNumberFormat="1" applyFont="1" applyFill="1" applyBorder="1" applyAlignment="1">
      <alignment horizontal="center" vertical="center"/>
    </xf>
    <xf numFmtId="181" fontId="3" fillId="0" borderId="29" xfId="3" applyNumberFormat="1" applyFont="1" applyFill="1" applyBorder="1" applyAlignment="1">
      <alignment vertical="center"/>
    </xf>
    <xf numFmtId="181" fontId="3" fillId="0" borderId="29" xfId="3" applyNumberFormat="1" applyFont="1" applyFill="1" applyBorder="1" applyAlignment="1">
      <alignment horizontal="center" vertical="center"/>
    </xf>
    <xf numFmtId="176" fontId="3" fillId="0" borderId="29" xfId="0" applyNumberFormat="1" applyFont="1" applyFill="1" applyBorder="1" applyAlignment="1">
      <alignment vertical="center"/>
    </xf>
    <xf numFmtId="176" fontId="3" fillId="0" borderId="29" xfId="0" applyNumberFormat="1" applyFont="1" applyFill="1" applyBorder="1" applyAlignment="1">
      <alignment horizontal="center" vertical="center"/>
    </xf>
    <xf numFmtId="41" fontId="3" fillId="0" borderId="30" xfId="3" applyNumberFormat="1" applyFont="1" applyFill="1" applyBorder="1" applyAlignment="1">
      <alignment vertical="center"/>
    </xf>
    <xf numFmtId="178" fontId="5" fillId="0" borderId="11" xfId="3" applyNumberFormat="1" applyFont="1" applyFill="1" applyBorder="1" applyAlignment="1">
      <alignment vertical="center"/>
    </xf>
    <xf numFmtId="176" fontId="5" fillId="2" borderId="7" xfId="0" applyNumberFormat="1" applyFont="1" applyFill="1" applyBorder="1" applyAlignment="1">
      <alignment vertical="center"/>
    </xf>
    <xf numFmtId="181" fontId="3" fillId="0" borderId="0" xfId="3" applyNumberFormat="1" applyFont="1" applyFill="1" applyBorder="1" applyAlignment="1">
      <alignment horizontal="right" vertical="center"/>
    </xf>
    <xf numFmtId="180" fontId="6" fillId="0" borderId="0" xfId="3" applyNumberFormat="1" applyFont="1" applyBorder="1" applyAlignment="1">
      <alignment vertical="center"/>
    </xf>
    <xf numFmtId="176" fontId="3" fillId="0" borderId="17" xfId="0" applyNumberFormat="1" applyFont="1" applyFill="1" applyBorder="1" applyAlignment="1">
      <alignment vertical="center"/>
    </xf>
    <xf numFmtId="176" fontId="3" fillId="0" borderId="18" xfId="0" applyNumberFormat="1" applyFont="1" applyFill="1" applyBorder="1" applyAlignment="1">
      <alignment vertical="center"/>
    </xf>
    <xf numFmtId="176" fontId="3" fillId="0" borderId="26" xfId="0" applyNumberFormat="1" applyFont="1" applyFill="1" applyBorder="1" applyAlignment="1">
      <alignment vertical="center"/>
    </xf>
    <xf numFmtId="188" fontId="3" fillId="0" borderId="0" xfId="0" applyNumberFormat="1" applyFont="1" applyBorder="1" applyAlignment="1">
      <alignment horizontal="right" vertical="center"/>
    </xf>
    <xf numFmtId="181" fontId="3" fillId="0" borderId="29" xfId="3" applyNumberFormat="1" applyFont="1" applyFill="1" applyBorder="1" applyAlignment="1">
      <alignment horizontal="right" vertical="center"/>
    </xf>
    <xf numFmtId="10" fontId="3" fillId="0" borderId="0" xfId="0" applyNumberFormat="1" applyFont="1" applyFill="1" applyBorder="1" applyAlignment="1">
      <alignment horizontal="right" vertical="center" wrapText="1"/>
    </xf>
    <xf numFmtId="189" fontId="3" fillId="2" borderId="5" xfId="0" applyNumberFormat="1" applyFont="1" applyFill="1" applyBorder="1" applyAlignment="1">
      <alignment vertical="center"/>
    </xf>
    <xf numFmtId="190" fontId="5" fillId="2" borderId="7" xfId="0" applyNumberFormat="1" applyFont="1" applyFill="1" applyBorder="1" applyAlignment="1">
      <alignment vertical="center"/>
    </xf>
    <xf numFmtId="183" fontId="3" fillId="0" borderId="3" xfId="1" applyNumberFormat="1" applyFont="1" applyFill="1" applyBorder="1" applyAlignment="1">
      <alignment horizontal="right" vertical="center"/>
    </xf>
    <xf numFmtId="183" fontId="3" fillId="0" borderId="31" xfId="1" applyNumberFormat="1" applyFont="1" applyFill="1" applyBorder="1" applyAlignment="1">
      <alignment horizontal="right" vertical="center"/>
    </xf>
    <xf numFmtId="176" fontId="3" fillId="0" borderId="5" xfId="0" applyNumberFormat="1" applyFont="1" applyFill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176" fontId="3" fillId="0" borderId="24" xfId="0" applyNumberFormat="1" applyFont="1" applyBorder="1" applyAlignment="1">
      <alignment horizontal="center" vertical="center"/>
    </xf>
    <xf numFmtId="176" fontId="3" fillId="0" borderId="23" xfId="0" applyNumberFormat="1" applyFont="1" applyBorder="1" applyAlignment="1">
      <alignment horizontal="center" vertical="center"/>
    </xf>
    <xf numFmtId="176" fontId="3" fillId="0" borderId="25" xfId="0" applyNumberFormat="1" applyFont="1" applyBorder="1" applyAlignment="1">
      <alignment horizontal="center" vertical="center"/>
    </xf>
    <xf numFmtId="176" fontId="3" fillId="2" borderId="24" xfId="0" applyNumberFormat="1" applyFont="1" applyFill="1" applyBorder="1" applyAlignment="1">
      <alignment horizontal="center" vertical="center"/>
    </xf>
    <xf numFmtId="176" fontId="3" fillId="2" borderId="23" xfId="0" applyNumberFormat="1" applyFont="1" applyFill="1" applyBorder="1" applyAlignment="1">
      <alignment horizontal="center" vertical="center"/>
    </xf>
    <xf numFmtId="176" fontId="3" fillId="2" borderId="25" xfId="0" applyNumberFormat="1" applyFont="1" applyFill="1" applyBorder="1" applyAlignment="1">
      <alignment horizontal="center" vertical="center"/>
    </xf>
    <xf numFmtId="176" fontId="3" fillId="2" borderId="5" xfId="3" applyNumberFormat="1" applyFont="1" applyFill="1" applyBorder="1" applyAlignment="1">
      <alignment horizontal="center" vertical="center"/>
    </xf>
    <xf numFmtId="41" fontId="3" fillId="0" borderId="19" xfId="0" applyNumberFormat="1" applyFont="1" applyFill="1" applyBorder="1" applyAlignment="1">
      <alignment horizontal="center" vertical="center"/>
    </xf>
    <xf numFmtId="41" fontId="3" fillId="0" borderId="20" xfId="0" applyNumberFormat="1" applyFont="1" applyFill="1" applyBorder="1" applyAlignment="1">
      <alignment horizontal="center" vertical="center"/>
    </xf>
    <xf numFmtId="41" fontId="3" fillId="0" borderId="30" xfId="0" applyNumberFormat="1" applyFont="1" applyFill="1" applyBorder="1" applyAlignment="1">
      <alignment horizontal="center" vertical="center"/>
    </xf>
    <xf numFmtId="176" fontId="3" fillId="0" borderId="18" xfId="0" applyNumberFormat="1" applyFont="1" applyBorder="1" applyAlignment="1">
      <alignment horizontal="center" vertical="center"/>
    </xf>
    <xf numFmtId="41" fontId="3" fillId="0" borderId="16" xfId="0" applyNumberFormat="1" applyFont="1" applyBorder="1" applyAlignment="1">
      <alignment horizontal="center" vertical="center"/>
    </xf>
    <xf numFmtId="176" fontId="3" fillId="0" borderId="18" xfId="0" applyNumberFormat="1" applyFont="1" applyFill="1" applyBorder="1" applyAlignment="1">
      <alignment horizontal="center" vertical="center"/>
    </xf>
    <xf numFmtId="176" fontId="3" fillId="0" borderId="26" xfId="0" applyNumberFormat="1" applyFont="1" applyFill="1" applyBorder="1" applyAlignment="1">
      <alignment horizontal="center" vertical="center"/>
    </xf>
    <xf numFmtId="176" fontId="3" fillId="0" borderId="11" xfId="0" applyNumberFormat="1" applyFont="1" applyFill="1" applyBorder="1" applyAlignment="1">
      <alignment horizontal="left" vertical="center" wrapText="1"/>
    </xf>
    <xf numFmtId="176" fontId="3" fillId="0" borderId="0" xfId="0" applyNumberFormat="1" applyFont="1" applyFill="1" applyBorder="1" applyAlignment="1">
      <alignment horizontal="left" vertical="center" wrapText="1"/>
    </xf>
    <xf numFmtId="41" fontId="3" fillId="0" borderId="16" xfId="0" applyNumberFormat="1" applyFont="1" applyFill="1" applyBorder="1" applyAlignment="1">
      <alignment horizontal="center" vertical="center"/>
    </xf>
    <xf numFmtId="41" fontId="3" fillId="0" borderId="27" xfId="0" applyNumberFormat="1" applyFont="1" applyFill="1" applyBorder="1" applyAlignment="1">
      <alignment horizontal="center" vertical="center"/>
    </xf>
    <xf numFmtId="176" fontId="3" fillId="2" borderId="5" xfId="0" applyNumberFormat="1" applyFont="1" applyFill="1" applyBorder="1" applyAlignment="1">
      <alignment horizontal="center" vertical="center"/>
    </xf>
    <xf numFmtId="176" fontId="3" fillId="0" borderId="17" xfId="0" applyNumberFormat="1" applyFont="1" applyBorder="1" applyAlignment="1">
      <alignment horizontal="center" vertical="center"/>
    </xf>
  </cellXfs>
  <cellStyles count="5">
    <cellStyle name="백분율" xfId="1" builtinId="5"/>
    <cellStyle name="백분율 2" xfId="2" xr:uid="{00000000-0005-0000-0000-000001000000}"/>
    <cellStyle name="쉼표 [0]" xfId="3" builtinId="6"/>
    <cellStyle name="쉼표 [0] 2" xfId="4" xr:uid="{00000000-0005-0000-0000-000003000000}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27D22-E809-45D7-83C7-9397208B2805}">
  <sheetPr>
    <pageSetUpPr fitToPage="1"/>
  </sheetPr>
  <dimension ref="B1:R31"/>
  <sheetViews>
    <sheetView showGridLines="0" tabSelected="1" view="pageBreakPreview" zoomScale="85" zoomScaleSheetLayoutView="85" workbookViewId="0">
      <selection activeCell="B1" sqref="B1"/>
    </sheetView>
  </sheetViews>
  <sheetFormatPr defaultColWidth="8.84375" defaultRowHeight="15"/>
  <cols>
    <col min="1" max="1" width="5.765625" style="1" customWidth="1"/>
    <col min="2" max="2" width="15.84375" style="1" customWidth="1"/>
    <col min="3" max="3" width="12" style="36" customWidth="1"/>
    <col min="4" max="4" width="12.4609375" style="1" bestFit="1" customWidth="1"/>
    <col min="5" max="5" width="2.3046875" style="33" bestFit="1" customWidth="1"/>
    <col min="6" max="6" width="9.23046875" style="1" bestFit="1" customWidth="1"/>
    <col min="7" max="7" width="2.3046875" style="33" bestFit="1" customWidth="1"/>
    <col min="8" max="8" width="6.69140625" style="1" bestFit="1" customWidth="1"/>
    <col min="9" max="9" width="3.07421875" style="33" bestFit="1" customWidth="1"/>
    <col min="10" max="10" width="6.69140625" style="1" bestFit="1" customWidth="1"/>
    <col min="11" max="11" width="2.3046875" style="33" customWidth="1"/>
    <col min="12" max="12" width="4.4609375" style="1" bestFit="1" customWidth="1"/>
    <col min="13" max="13" width="2.23046875" style="2" bestFit="1" customWidth="1"/>
    <col min="14" max="14" width="12.84375" style="36" customWidth="1"/>
    <col min="15" max="15" width="12" style="48" customWidth="1"/>
    <col min="16" max="16" width="8.84375" style="1"/>
    <col min="17" max="17" width="10.4609375" style="1" bestFit="1" customWidth="1"/>
    <col min="18" max="18" width="15.53515625" style="1" customWidth="1"/>
    <col min="19" max="19" width="10.07421875" style="1" bestFit="1" customWidth="1"/>
    <col min="20" max="16384" width="8.84375" style="1"/>
  </cols>
  <sheetData>
    <row r="1" spans="2:18" ht="15.5" thickBot="1"/>
    <row r="2" spans="2:18" s="3" customFormat="1" ht="25" customHeight="1">
      <c r="B2" s="32" t="s">
        <v>4</v>
      </c>
      <c r="C2" s="43" t="s">
        <v>0</v>
      </c>
      <c r="D2" s="31" t="s">
        <v>3</v>
      </c>
      <c r="E2" s="31"/>
      <c r="F2" s="31"/>
      <c r="G2" s="31"/>
      <c r="H2" s="31"/>
      <c r="I2" s="31"/>
      <c r="J2" s="31"/>
      <c r="K2" s="31"/>
      <c r="L2" s="31"/>
      <c r="M2" s="31"/>
      <c r="N2" s="37"/>
      <c r="O2" s="49" t="s">
        <v>10</v>
      </c>
      <c r="R2" s="1"/>
    </row>
    <row r="3" spans="2:18" s="3" customFormat="1" ht="25" customHeight="1">
      <c r="B3" s="30" t="s">
        <v>5</v>
      </c>
      <c r="C3" s="44">
        <v>18000000</v>
      </c>
      <c r="D3" s="109"/>
      <c r="E3" s="110"/>
      <c r="F3" s="110"/>
      <c r="G3" s="110"/>
      <c r="H3" s="110"/>
      <c r="I3" s="110"/>
      <c r="J3" s="110"/>
      <c r="K3" s="110"/>
      <c r="L3" s="110"/>
      <c r="M3" s="110"/>
      <c r="N3" s="111"/>
      <c r="O3" s="51">
        <v>100</v>
      </c>
    </row>
    <row r="4" spans="2:18" s="3" customFormat="1" ht="25" customHeight="1">
      <c r="B4" s="10" t="s">
        <v>6</v>
      </c>
      <c r="C4" s="46">
        <f>SUM(N5:N8)</f>
        <v>14000000</v>
      </c>
      <c r="D4" s="112"/>
      <c r="E4" s="113"/>
      <c r="F4" s="113"/>
      <c r="G4" s="113"/>
      <c r="H4" s="113"/>
      <c r="I4" s="113"/>
      <c r="J4" s="113"/>
      <c r="K4" s="113"/>
      <c r="L4" s="113"/>
      <c r="M4" s="113"/>
      <c r="N4" s="114"/>
      <c r="O4" s="52">
        <f>C4/C3*100</f>
        <v>77.777777777777786</v>
      </c>
    </row>
    <row r="5" spans="2:18" s="3" customFormat="1" ht="25" customHeight="1">
      <c r="B5" s="97"/>
      <c r="C5" s="116"/>
      <c r="D5" s="29" t="s">
        <v>11</v>
      </c>
      <c r="E5" s="27"/>
      <c r="F5" s="28"/>
      <c r="G5" s="27"/>
      <c r="H5" s="27"/>
      <c r="I5" s="27"/>
      <c r="J5" s="26"/>
      <c r="K5" s="26"/>
      <c r="L5" s="26"/>
      <c r="M5" s="26"/>
      <c r="N5" s="38"/>
      <c r="O5" s="56"/>
    </row>
    <row r="6" spans="2:18" s="3" customFormat="1" ht="25" customHeight="1">
      <c r="B6" s="98"/>
      <c r="C6" s="117"/>
      <c r="D6" s="93">
        <v>3229730</v>
      </c>
      <c r="E6" s="34" t="s">
        <v>1</v>
      </c>
      <c r="F6" s="21">
        <v>1</v>
      </c>
      <c r="G6" s="34" t="s">
        <v>1</v>
      </c>
      <c r="H6" s="102">
        <v>0.30962339999999999</v>
      </c>
      <c r="I6" s="34" t="s">
        <v>12</v>
      </c>
      <c r="J6" s="24">
        <v>8</v>
      </c>
      <c r="K6" s="25" t="s">
        <v>9</v>
      </c>
      <c r="L6" s="24"/>
      <c r="M6" s="25"/>
      <c r="N6" s="39">
        <f>ROUNDUP(D6*F6*H6*J6,0)</f>
        <v>8000000</v>
      </c>
      <c r="O6" s="57">
        <f>(N6/$C$3)*100</f>
        <v>44.444444444444443</v>
      </c>
    </row>
    <row r="7" spans="2:18" s="3" customFormat="1" ht="25" customHeight="1">
      <c r="B7" s="98"/>
      <c r="C7" s="117"/>
      <c r="D7" s="29" t="s">
        <v>20</v>
      </c>
      <c r="E7" s="27"/>
      <c r="F7" s="28"/>
      <c r="G7" s="27"/>
      <c r="H7" s="27"/>
      <c r="I7" s="27"/>
      <c r="J7" s="26"/>
      <c r="K7" s="26"/>
      <c r="L7" s="26"/>
      <c r="M7" s="26"/>
      <c r="N7" s="38"/>
      <c r="O7" s="56"/>
    </row>
    <row r="8" spans="2:18" s="3" customFormat="1" ht="25" customHeight="1">
      <c r="B8" s="99"/>
      <c r="C8" s="118"/>
      <c r="D8" s="93">
        <v>2476514</v>
      </c>
      <c r="E8" s="34" t="s">
        <v>1</v>
      </c>
      <c r="F8" s="21">
        <v>1</v>
      </c>
      <c r="G8" s="34" t="s">
        <v>1</v>
      </c>
      <c r="H8" s="102">
        <v>0.30284499999999998</v>
      </c>
      <c r="I8" s="34" t="s">
        <v>12</v>
      </c>
      <c r="J8" s="24">
        <v>8</v>
      </c>
      <c r="K8" s="25" t="s">
        <v>9</v>
      </c>
      <c r="L8" s="24"/>
      <c r="M8" s="25"/>
      <c r="N8" s="39">
        <f>ROUNDUP(D8*F8*H8*J8,0)</f>
        <v>6000000</v>
      </c>
      <c r="O8" s="57">
        <f>(N8/$C$3)*100</f>
        <v>33.333333333333329</v>
      </c>
    </row>
    <row r="9" spans="2:18" s="3" customFormat="1" ht="25" customHeight="1">
      <c r="B9" s="10" t="s">
        <v>7</v>
      </c>
      <c r="C9" s="46">
        <f>SUM(C10:C13:C18)</f>
        <v>3000000</v>
      </c>
      <c r="D9" s="115"/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58">
        <f>SUM(O10:O24)</f>
        <v>16.666666666666664</v>
      </c>
    </row>
    <row r="10" spans="2:18" s="3" customFormat="1" ht="25" customHeight="1">
      <c r="B10" s="35" t="s">
        <v>14</v>
      </c>
      <c r="C10" s="45">
        <f>SUM(N11:N12)</f>
        <v>140000</v>
      </c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54">
        <f>C10/$C$3*100</f>
        <v>0.77777777777777779</v>
      </c>
    </row>
    <row r="11" spans="2:18" s="3" customFormat="1" ht="24.75" customHeight="1">
      <c r="B11" s="119"/>
      <c r="C11" s="120"/>
      <c r="D11" s="59" t="s">
        <v>15</v>
      </c>
      <c r="E11" s="20"/>
      <c r="F11" s="60"/>
      <c r="G11" s="20"/>
      <c r="H11" s="61"/>
      <c r="I11" s="62"/>
      <c r="J11" s="63"/>
      <c r="K11" s="64"/>
      <c r="L11" s="16"/>
      <c r="M11" s="15"/>
      <c r="N11" s="40"/>
      <c r="O11" s="105"/>
    </row>
    <row r="12" spans="2:18" s="3" customFormat="1" ht="25" customHeight="1">
      <c r="B12" s="119"/>
      <c r="C12" s="120"/>
      <c r="D12" s="65">
        <v>100</v>
      </c>
      <c r="E12" s="20" t="s">
        <v>12</v>
      </c>
      <c r="F12" s="100">
        <v>1400</v>
      </c>
      <c r="G12" s="20"/>
      <c r="H12" s="96">
        <v>1</v>
      </c>
      <c r="I12" s="62" t="s">
        <v>9</v>
      </c>
      <c r="J12" s="67"/>
      <c r="K12" s="68"/>
      <c r="L12" s="66"/>
      <c r="M12" s="69"/>
      <c r="N12" s="40">
        <f>D12*F12*H12</f>
        <v>140000</v>
      </c>
      <c r="O12" s="105"/>
    </row>
    <row r="13" spans="2:18" s="3" customFormat="1" ht="25" customHeight="1">
      <c r="B13" s="70" t="s">
        <v>17</v>
      </c>
      <c r="C13" s="71">
        <f>SUM(N14:N17)</f>
        <v>1200000</v>
      </c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54">
        <f>C13/$C$3*100</f>
        <v>6.666666666666667</v>
      </c>
    </row>
    <row r="14" spans="2:18" s="3" customFormat="1" ht="25" customHeight="1">
      <c r="B14" s="121"/>
      <c r="C14" s="125"/>
      <c r="D14" s="123" t="s">
        <v>22</v>
      </c>
      <c r="E14" s="124"/>
      <c r="F14" s="124"/>
      <c r="G14" s="80"/>
      <c r="H14" s="82"/>
      <c r="I14" s="80"/>
      <c r="J14" s="80"/>
      <c r="K14" s="80"/>
      <c r="L14" s="79"/>
      <c r="M14" s="80"/>
      <c r="N14" s="81"/>
      <c r="O14" s="105"/>
    </row>
    <row r="15" spans="2:18" s="3" customFormat="1" ht="25" customHeight="1">
      <c r="B15" s="121"/>
      <c r="C15" s="125"/>
      <c r="D15" s="72">
        <v>100000</v>
      </c>
      <c r="E15" s="73" t="s">
        <v>12</v>
      </c>
      <c r="F15" s="95">
        <v>10</v>
      </c>
      <c r="G15" s="74" t="s">
        <v>9</v>
      </c>
      <c r="H15" s="75"/>
      <c r="I15" s="76"/>
      <c r="J15" s="77"/>
      <c r="K15" s="78"/>
      <c r="L15" s="79"/>
      <c r="M15" s="80"/>
      <c r="N15" s="81">
        <f>D15*F15</f>
        <v>1000000</v>
      </c>
      <c r="O15" s="105"/>
    </row>
    <row r="16" spans="2:18" s="3" customFormat="1" ht="25" customHeight="1">
      <c r="B16" s="121"/>
      <c r="C16" s="125"/>
      <c r="D16" s="123" t="s">
        <v>19</v>
      </c>
      <c r="E16" s="124"/>
      <c r="F16" s="80"/>
      <c r="G16" s="80"/>
      <c r="H16" s="82"/>
      <c r="I16" s="80"/>
      <c r="J16" s="80"/>
      <c r="K16" s="80"/>
      <c r="L16" s="79"/>
      <c r="M16" s="80"/>
      <c r="N16" s="81"/>
      <c r="O16" s="105"/>
    </row>
    <row r="17" spans="2:15" s="3" customFormat="1" ht="24.75" customHeight="1">
      <c r="B17" s="122"/>
      <c r="C17" s="126"/>
      <c r="D17" s="83">
        <v>5000</v>
      </c>
      <c r="E17" s="84" t="s">
        <v>12</v>
      </c>
      <c r="F17" s="101">
        <v>40</v>
      </c>
      <c r="G17" s="85" t="s">
        <v>9</v>
      </c>
      <c r="H17" s="86"/>
      <c r="I17" s="87"/>
      <c r="J17" s="88"/>
      <c r="K17" s="89"/>
      <c r="L17" s="90"/>
      <c r="M17" s="91"/>
      <c r="N17" s="92">
        <f>D17*F17</f>
        <v>200000</v>
      </c>
      <c r="O17" s="106"/>
    </row>
    <row r="18" spans="2:15" s="3" customFormat="1" ht="24.75" customHeight="1">
      <c r="B18" s="35" t="s">
        <v>16</v>
      </c>
      <c r="C18" s="45">
        <f>SUM(N19:N24)</f>
        <v>1660000</v>
      </c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54">
        <f>C18/$C$3*100</f>
        <v>9.2222222222222214</v>
      </c>
    </row>
    <row r="19" spans="2:15" s="3" customFormat="1" ht="25" customHeight="1">
      <c r="B19" s="128"/>
      <c r="C19" s="120"/>
      <c r="D19" s="14" t="s">
        <v>2</v>
      </c>
      <c r="E19" s="11"/>
      <c r="F19" s="11"/>
      <c r="G19" s="11"/>
      <c r="H19" s="13"/>
      <c r="I19" s="11"/>
      <c r="J19" s="11"/>
      <c r="K19" s="11"/>
      <c r="L19" s="12"/>
      <c r="M19" s="11"/>
      <c r="N19" s="40"/>
      <c r="O19" s="105"/>
    </row>
    <row r="20" spans="2:15" s="3" customFormat="1" ht="25" customHeight="1">
      <c r="B20" s="119"/>
      <c r="C20" s="120"/>
      <c r="D20" s="22">
        <v>100000</v>
      </c>
      <c r="E20" s="20" t="s">
        <v>12</v>
      </c>
      <c r="F20" s="21">
        <v>1</v>
      </c>
      <c r="G20" s="20" t="s">
        <v>12</v>
      </c>
      <c r="H20" s="18">
        <v>4</v>
      </c>
      <c r="I20" s="19" t="s">
        <v>9</v>
      </c>
      <c r="J20" s="18"/>
      <c r="K20" s="17"/>
      <c r="L20" s="12"/>
      <c r="M20" s="11"/>
      <c r="N20" s="40">
        <f>D20*F20*H20</f>
        <v>400000</v>
      </c>
      <c r="O20" s="105"/>
    </row>
    <row r="21" spans="2:15" s="3" customFormat="1" ht="25" customHeight="1">
      <c r="B21" s="119"/>
      <c r="C21" s="120"/>
      <c r="D21" s="14" t="s">
        <v>13</v>
      </c>
      <c r="E21" s="11"/>
      <c r="F21" s="11"/>
      <c r="G21" s="11"/>
      <c r="H21" s="13"/>
      <c r="I21" s="11"/>
      <c r="J21" s="11"/>
      <c r="K21" s="11"/>
      <c r="L21" s="12"/>
      <c r="M21" s="11"/>
      <c r="N21" s="40"/>
      <c r="O21" s="105"/>
    </row>
    <row r="22" spans="2:15" s="3" customFormat="1" ht="25" customHeight="1">
      <c r="B22" s="119"/>
      <c r="C22" s="120"/>
      <c r="D22" s="22">
        <v>30000</v>
      </c>
      <c r="E22" s="20" t="s">
        <v>12</v>
      </c>
      <c r="F22" s="21">
        <v>5</v>
      </c>
      <c r="G22" s="20" t="s">
        <v>12</v>
      </c>
      <c r="H22" s="18">
        <v>6</v>
      </c>
      <c r="I22" s="19" t="s">
        <v>9</v>
      </c>
      <c r="J22" s="18"/>
      <c r="K22" s="17"/>
      <c r="L22" s="12"/>
      <c r="M22" s="11"/>
      <c r="N22" s="40">
        <f>D22*F22*H22</f>
        <v>900000</v>
      </c>
      <c r="O22" s="105"/>
    </row>
    <row r="23" spans="2:15" s="3" customFormat="1" ht="25" customHeight="1">
      <c r="B23" s="119"/>
      <c r="C23" s="120"/>
      <c r="D23" s="14" t="s">
        <v>21</v>
      </c>
      <c r="E23" s="20"/>
      <c r="F23" s="23"/>
      <c r="G23" s="20"/>
      <c r="H23" s="21"/>
      <c r="I23" s="19"/>
      <c r="J23" s="18"/>
      <c r="K23" s="17"/>
      <c r="L23" s="12"/>
      <c r="M23" s="11"/>
      <c r="N23" s="40"/>
      <c r="O23" s="105"/>
    </row>
    <row r="24" spans="2:15" s="3" customFormat="1" ht="25" customHeight="1">
      <c r="B24" s="119"/>
      <c r="C24" s="120"/>
      <c r="D24" s="22">
        <v>15000</v>
      </c>
      <c r="E24" s="20" t="s">
        <v>12</v>
      </c>
      <c r="F24" s="21">
        <v>4</v>
      </c>
      <c r="G24" s="20" t="s">
        <v>12</v>
      </c>
      <c r="H24" s="18">
        <v>6</v>
      </c>
      <c r="I24" s="19" t="s">
        <v>9</v>
      </c>
      <c r="J24" s="18"/>
      <c r="K24" s="17"/>
      <c r="L24" s="16"/>
      <c r="M24" s="15"/>
      <c r="N24" s="40">
        <f>D24*F24*H24</f>
        <v>360000</v>
      </c>
      <c r="O24" s="105"/>
    </row>
    <row r="25" spans="2:15" ht="25" customHeight="1">
      <c r="B25" s="10" t="s">
        <v>8</v>
      </c>
      <c r="C25" s="46">
        <f>C3-(C4+C9+C27)</f>
        <v>1000000</v>
      </c>
      <c r="D25" s="127"/>
      <c r="E25" s="127"/>
      <c r="F25" s="127"/>
      <c r="G25" s="127"/>
      <c r="H25" s="127"/>
      <c r="I25" s="127"/>
      <c r="J25" s="127"/>
      <c r="K25" s="127"/>
      <c r="L25" s="127"/>
      <c r="M25" s="127"/>
      <c r="N25" s="127"/>
      <c r="O25" s="53">
        <f>C25/C3*100</f>
        <v>5.5555555555555554</v>
      </c>
    </row>
    <row r="26" spans="2:15" ht="25" customHeight="1" thickBot="1">
      <c r="B26" s="9"/>
      <c r="C26" s="47"/>
      <c r="D26" s="8">
        <f>C4+C9</f>
        <v>17000000</v>
      </c>
      <c r="E26" s="4" t="s">
        <v>12</v>
      </c>
      <c r="F26" s="104">
        <v>5.8823500000000001E-2</v>
      </c>
      <c r="G26" s="4" t="s">
        <v>9</v>
      </c>
      <c r="H26" s="7"/>
      <c r="I26" s="6"/>
      <c r="J26" s="5"/>
      <c r="K26" s="4"/>
      <c r="L26" s="5"/>
      <c r="M26" s="4"/>
      <c r="N26" s="41">
        <f>C25</f>
        <v>1000000</v>
      </c>
      <c r="O26" s="55"/>
    </row>
    <row r="27" spans="2:15" ht="24.75" customHeight="1">
      <c r="B27" s="10" t="s">
        <v>18</v>
      </c>
      <c r="C27" s="103">
        <v>0</v>
      </c>
      <c r="D27" s="127"/>
      <c r="E27" s="127"/>
      <c r="F27" s="127"/>
      <c r="G27" s="127"/>
      <c r="H27" s="127"/>
      <c r="I27" s="127"/>
      <c r="J27" s="127"/>
      <c r="K27" s="127"/>
      <c r="L27" s="127"/>
      <c r="M27" s="127"/>
      <c r="N27" s="127"/>
      <c r="O27" s="53">
        <f>C27/C3*100</f>
        <v>0</v>
      </c>
    </row>
    <row r="28" spans="2:15" ht="26.25" customHeight="1" thickBot="1">
      <c r="B28" s="9"/>
      <c r="C28" s="47"/>
      <c r="D28" s="8"/>
      <c r="E28" s="4"/>
      <c r="F28" s="94"/>
      <c r="G28" s="4"/>
      <c r="H28" s="7"/>
      <c r="I28" s="6"/>
      <c r="J28" s="5"/>
      <c r="K28" s="4"/>
      <c r="L28" s="5"/>
      <c r="M28" s="4"/>
      <c r="N28" s="41">
        <f>C27</f>
        <v>0</v>
      </c>
      <c r="O28" s="55"/>
    </row>
    <row r="30" spans="2:15">
      <c r="N30" s="42"/>
    </row>
    <row r="31" spans="2:15">
      <c r="O31" s="50"/>
    </row>
  </sheetData>
  <mergeCells count="23">
    <mergeCell ref="D27:N27"/>
    <mergeCell ref="O16:O17"/>
    <mergeCell ref="D18:N18"/>
    <mergeCell ref="B19:B24"/>
    <mergeCell ref="C19:C24"/>
    <mergeCell ref="O19:O24"/>
    <mergeCell ref="D25:N25"/>
    <mergeCell ref="B11:B12"/>
    <mergeCell ref="C11:C12"/>
    <mergeCell ref="O11:O12"/>
    <mergeCell ref="D13:N13"/>
    <mergeCell ref="B14:B15"/>
    <mergeCell ref="C14:C17"/>
    <mergeCell ref="D14:F14"/>
    <mergeCell ref="O14:O15"/>
    <mergeCell ref="B16:B17"/>
    <mergeCell ref="D16:E16"/>
    <mergeCell ref="D3:N3"/>
    <mergeCell ref="D4:N4"/>
    <mergeCell ref="C5:C6"/>
    <mergeCell ref="C7:C8"/>
    <mergeCell ref="D9:N9"/>
    <mergeCell ref="D10:N10"/>
  </mergeCells>
  <phoneticPr fontId="2" type="noConversion"/>
  <printOptions horizontalCentered="1" verticalCentered="1"/>
  <pageMargins left="0.78740157480314965" right="0.74803149606299213" top="0.98425196850393704" bottom="0.59055118110236227" header="0.51181102362204722" footer="0.51181102362204722"/>
  <pageSetup paperSize="9" scale="67" orientation="portrait" r:id="rId1"/>
  <headerFooter alignWithMargins="0"/>
  <colBreaks count="1" manualBreakCount="1">
    <brk id="16" max="8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원가계산서 (2)</vt:lpstr>
      <vt:lpstr>'원가계산서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김대호PC</dc:creator>
  <cp:lastModifiedBy>교육실</cp:lastModifiedBy>
  <cp:lastPrinted>2015-02-12T00:09:14Z</cp:lastPrinted>
  <dcterms:created xsi:type="dcterms:W3CDTF">2009-03-18T04:51:36Z</dcterms:created>
  <dcterms:modified xsi:type="dcterms:W3CDTF">2020-03-05T23:15:17Z</dcterms:modified>
</cp:coreProperties>
</file>